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ov\Documents\ФОРМЫ\ИМПОРТ EXCEL\6-НДФЛ импорт\2024\"/>
    </mc:Choice>
  </mc:AlternateContent>
  <bookViews>
    <workbookView xWindow="-15" yWindow="6465" windowWidth="28815" windowHeight="6510" tabRatio="298"/>
  </bookViews>
  <sheets>
    <sheet name="Файл для загрузки" sheetId="7" r:id="rId1"/>
  </sheets>
  <definedNames>
    <definedName name="_xlnm._FilterDatabase" localSheetId="0" hidden="1">'Файл для загрузки'!$A$5:$BA$25</definedName>
  </definedNames>
  <calcPr calcId="152511"/>
</workbook>
</file>

<file path=xl/calcChain.xml><?xml version="1.0" encoding="utf-8"?>
<calcChain xmlns="http://schemas.openxmlformats.org/spreadsheetml/2006/main">
  <c r="AV26" i="7" l="1"/>
  <c r="AU26" i="7"/>
  <c r="AT26" i="7"/>
  <c r="AR26" i="7"/>
  <c r="AO26" i="7"/>
  <c r="AP26" i="7" s="1"/>
  <c r="AQ26" i="7" s="1"/>
  <c r="AA26" i="7"/>
  <c r="AB26" i="7" s="1"/>
  <c r="AC26" i="7" s="1"/>
  <c r="AJ26" i="7" s="1"/>
  <c r="BC26" i="7" l="1"/>
  <c r="AX26" i="7"/>
  <c r="AU6" i="7"/>
  <c r="AT6" i="7"/>
  <c r="AV6" i="7"/>
  <c r="AR7" i="7"/>
  <c r="AR6" i="7"/>
  <c r="AO7" i="7"/>
  <c r="AP7" i="7" s="1"/>
  <c r="AQ7" i="7" s="1"/>
  <c r="AO6" i="7"/>
  <c r="AP6" i="7" s="1"/>
  <c r="AQ6" i="7" s="1"/>
  <c r="BC6" i="7" s="1"/>
  <c r="AA9" i="7"/>
  <c r="AB9" i="7" s="1"/>
  <c r="AC9" i="7" s="1"/>
  <c r="AJ9" i="7" s="1"/>
  <c r="AA6" i="7"/>
  <c r="AB6" i="7" s="1"/>
  <c r="AC6" i="7" s="1"/>
  <c r="AJ6" i="7" s="1"/>
  <c r="AS1" i="7"/>
  <c r="AX7" i="7" l="1"/>
  <c r="BC7" i="7"/>
  <c r="AX6" i="7"/>
  <c r="BC1" i="7"/>
  <c r="BD1" i="7"/>
  <c r="BF1" i="7"/>
  <c r="BE1" i="7"/>
  <c r="AY1" i="7"/>
  <c r="AX1" i="7"/>
  <c r="AV1" i="7"/>
  <c r="AU1" i="7"/>
  <c r="AT1" i="7"/>
  <c r="AM1" i="7"/>
  <c r="AA1" i="7"/>
</calcChain>
</file>

<file path=xl/comments1.xml><?xml version="1.0" encoding="utf-8"?>
<comments xmlns="http://schemas.openxmlformats.org/spreadsheetml/2006/main">
  <authors>
    <author>Денисов</author>
  </authors>
  <commentList>
    <comment ref="A1" authorId="0" shapeId="0">
      <text>
        <r>
          <rPr>
            <b/>
            <sz val="10"/>
            <color indexed="81"/>
            <rFont val="Tahoma"/>
            <family val="2"/>
            <charset val="204"/>
          </rPr>
          <t>Правила заполнения excel-файла:</t>
        </r>
        <r>
          <rPr>
            <sz val="10"/>
            <color indexed="81"/>
            <rFont val="Tahoma"/>
            <family val="2"/>
            <charset val="204"/>
          </rPr>
          <t xml:space="preserve">
1. Файл не должен быть открытым в Excel в момент импорта.
2. Файл должен содержать только один лист. 
3. Первая строка с данными определяется по наличию ИНН физического лица или даты его рождения в соответствующих колонках.
4. Если данные по одному сотруднику составляют более одной строки, Сведения (стр. 5-13) по сотруднику в последующих строках должны либо точно повторять первую строку, либо полностью отсутствовать.
5. В данных по Разделу 2 (37-53) должны быть заполнены колонки "ставка" и "КБК" - во всех строках, содержащих данные. Строки, в которых нет ставки или КБК, игнорируются.
6. В данных по Разделу 1 (54-58) должна быть заполнена колонка "КБК" - во всех строках, содержащих данные. Строки, в которых нет КБК, игнорируются.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" authorId="0" shapeId="0">
      <text>
        <r>
          <rPr>
            <sz val="9"/>
            <color indexed="81"/>
            <rFont val="Tahoma"/>
            <charset val="1"/>
          </rPr>
          <t>Обязательно должно быть заполнено поле или ИНН (6) или Дата рождения (10), или оба поля.</t>
        </r>
      </text>
    </comment>
    <comment ref="J3" authorId="0" shapeId="0">
      <text>
        <r>
          <rPr>
            <sz val="9"/>
            <color indexed="81"/>
            <rFont val="Tahoma"/>
            <family val="2"/>
            <charset val="204"/>
          </rPr>
          <t>Обязательно должно быть заполнено поле или ИНН (6) или Дата рождения (10), или оба поля.</t>
        </r>
      </text>
    </comment>
    <comment ref="AJ3" authorId="0" shapeId="0">
      <text>
        <r>
          <rPr>
            <sz val="9"/>
            <color indexed="81"/>
            <rFont val="Tahoma"/>
            <family val="2"/>
            <charset val="204"/>
          </rPr>
          <t>Для заполнения по каждому месяцу.
В программу будут импортированы суммы, объединенные по ставкам и КБК из гр.50.</t>
        </r>
      </text>
    </comment>
    <comment ref="AK3" authorId="0" shapeId="0">
      <text>
        <r>
          <rPr>
            <sz val="9"/>
            <color indexed="81"/>
            <rFont val="Tahoma"/>
            <charset val="1"/>
          </rPr>
          <t>В данных по Разделу 2 (37-53) должны быть заполнены колонки "ставка" и "КБК" - во всех строках, содержащих данные. Строки, в которых нет ставки или КБК, игнорируются.</t>
        </r>
      </text>
    </comment>
    <comment ref="AL3" authorId="0" shapeId="0">
      <text>
        <r>
          <rPr>
            <sz val="9"/>
            <color indexed="81"/>
            <rFont val="Tahoma"/>
            <charset val="1"/>
          </rPr>
          <t>В данных по Разделу 2 (37-53) должны быть заполнены колонки "ставка" и "КБК" - во всех строках, содержащих данные. Строки, в которых нет ставки или КБК, игнорируются.</t>
        </r>
      </text>
    </comment>
    <comment ref="BB3" authorId="0" shapeId="0">
      <text>
        <r>
          <rPr>
            <sz val="9"/>
            <color indexed="81"/>
            <rFont val="Tahoma"/>
            <charset val="1"/>
          </rPr>
          <t>В данных по Разделу 1 (54-58) должна быть заполнена колонка "КБК" - во всех строках, содержащих данные. Строки, в которых нет КБК, игнорируются.</t>
        </r>
      </text>
    </comment>
  </commentList>
</comments>
</file>

<file path=xl/sharedStrings.xml><?xml version="1.0" encoding="utf-8"?>
<sst xmlns="http://schemas.openxmlformats.org/spreadsheetml/2006/main" count="357" uniqueCount="154">
  <si>
    <t>1</t>
  </si>
  <si>
    <t>Фамилия</t>
  </si>
  <si>
    <t>Имя</t>
  </si>
  <si>
    <t>Отчество</t>
  </si>
  <si>
    <t>Дата рождения</t>
  </si>
  <si>
    <t>13</t>
  </si>
  <si>
    <t>30</t>
  </si>
  <si>
    <t>2</t>
  </si>
  <si>
    <t>3</t>
  </si>
  <si>
    <t>4</t>
  </si>
  <si>
    <t>Статус</t>
  </si>
  <si>
    <t>Гражданство (код страны)</t>
  </si>
  <si>
    <t>Код вида уведомления</t>
  </si>
  <si>
    <t>12</t>
  </si>
  <si>
    <t>11</t>
  </si>
  <si>
    <t>5</t>
  </si>
  <si>
    <t>Уведомления</t>
  </si>
  <si>
    <t>номер</t>
  </si>
  <si>
    <t>дата</t>
  </si>
  <si>
    <t>Код ИФНС</t>
  </si>
  <si>
    <t>ИНН</t>
  </si>
  <si>
    <t>6</t>
  </si>
  <si>
    <t>7</t>
  </si>
  <si>
    <t>8</t>
  </si>
  <si>
    <t>9</t>
  </si>
  <si>
    <t>10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</si>
  <si>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</si>
  <si>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</si>
  <si>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</si>
  <si>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</si>
  <si>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</si>
  <si>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</si>
  <si>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</si>
  <si>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</si>
  <si>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</si>
  <si>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</si>
  <si>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</si>
  <si>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</si>
  <si>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</si>
  <si>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</si>
  <si>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</si>
  <si>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</si>
  <si>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</si>
  <si>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</si>
  <si>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</si>
  <si>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</si>
  <si>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</si>
  <si>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</si>
  <si>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Иванов</t>
  </si>
  <si>
    <t>Иван</t>
  </si>
  <si>
    <t>Иванович</t>
  </si>
  <si>
    <t>Петров</t>
  </si>
  <si>
    <t>Петр</t>
  </si>
  <si>
    <t>Петрович</t>
  </si>
  <si>
    <t>771234567890</t>
  </si>
  <si>
    <t>КПП</t>
  </si>
  <si>
    <t>ОКТМО</t>
  </si>
  <si>
    <t>11 22 444555</t>
  </si>
  <si>
    <t>18210102010011000110</t>
  </si>
  <si>
    <t>18210102080011000110</t>
  </si>
  <si>
    <t>77 88 123123</t>
  </si>
  <si>
    <t>Михайлович</t>
  </si>
  <si>
    <t>Олег</t>
  </si>
  <si>
    <t>Сидоров</t>
  </si>
  <si>
    <t>775678999999</t>
  </si>
  <si>
    <t>Николаевич</t>
  </si>
  <si>
    <t>Николай</t>
  </si>
  <si>
    <t>Николаев</t>
  </si>
  <si>
    <t>770345555555</t>
  </si>
  <si>
    <t>44 55 123456</t>
  </si>
  <si>
    <t>33 22 456789</t>
  </si>
  <si>
    <t>Стандартные, социальные, имущественные вычеты</t>
  </si>
  <si>
    <t>Данные НО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</si>
  <si>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</si>
  <si>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</si>
  <si>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</si>
  <si>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</si>
  <si>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</si>
  <si>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</si>
  <si>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</si>
  <si>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</si>
  <si>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</si>
  <si>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50</t>
  </si>
  <si>
    <t>Номер справки</t>
  </si>
  <si>
    <t>53</t>
  </si>
  <si>
    <t>Сумма дохода, с которой не удержан налог</t>
  </si>
  <si>
    <t>231234567890</t>
  </si>
  <si>
    <t>Ставкв налога</t>
  </si>
  <si>
    <t>Сумма неудержанного налога</t>
  </si>
  <si>
    <t>Излишне удержано налога</t>
  </si>
  <si>
    <t>Фиксированные авансовые платежи</t>
  </si>
  <si>
    <t>24</t>
  </si>
  <si>
    <t>27</t>
  </si>
  <si>
    <t>28</t>
  </si>
  <si>
    <t>Сумма дохода</t>
  </si>
  <si>
    <t>Код дохода</t>
  </si>
  <si>
    <t>Код вычета</t>
  </si>
  <si>
    <t>Сумма вычета</t>
  </si>
  <si>
    <t>расчет</t>
  </si>
  <si>
    <t>49</t>
  </si>
  <si>
    <t>51</t>
  </si>
  <si>
    <t>52</t>
  </si>
  <si>
    <t>54</t>
  </si>
  <si>
    <t>55</t>
  </si>
  <si>
    <t>56</t>
  </si>
  <si>
    <t>57</t>
  </si>
  <si>
    <r>
      <t>Удержано налога</t>
    </r>
    <r>
      <rPr>
        <sz val="10"/>
        <color rgb="FF0000FF"/>
        <rFont val="Arial CYR"/>
        <charset val="204"/>
      </rPr>
      <t/>
    </r>
  </si>
  <si>
    <t>Исчислено налога</t>
  </si>
  <si>
    <t>КБК</t>
  </si>
  <si>
    <t>Ставка налога, %
100</t>
  </si>
  <si>
    <t>КБК
105</t>
  </si>
  <si>
    <t>Сумма фиксированных авансовых платежей
150</t>
  </si>
  <si>
    <t>Сумма налога исчисленная
140</t>
  </si>
  <si>
    <t>в т.ч. сумма налога, с доходов ВКС
141</t>
  </si>
  <si>
    <t>Сумма налога на прибыль организаций, подлежащая зачету 
155</t>
  </si>
  <si>
    <t>Сумма налога, исчисленная и уплаченная в иностранном государстве
156</t>
  </si>
  <si>
    <t>Сумма налога, не удержанная налоговым агентом
170</t>
  </si>
  <si>
    <t>Сумма налога, излишне удержанная
180</t>
  </si>
  <si>
    <t>Сумма налога, возвращенная  
031 - 036</t>
  </si>
  <si>
    <t>2000</t>
  </si>
  <si>
    <t>104</t>
  </si>
  <si>
    <t>1010</t>
  </si>
  <si>
    <t>1531</t>
  </si>
  <si>
    <t>Раздел 1</t>
  </si>
  <si>
    <t>Раздел 2</t>
  </si>
  <si>
    <t>Код налогового органа</t>
  </si>
  <si>
    <t>22.11.2024</t>
  </si>
  <si>
    <t>12345</t>
  </si>
  <si>
    <t>Сумма вычетов и расходов 
130</t>
  </si>
  <si>
    <t>Налоговая база
131</t>
  </si>
  <si>
    <t>в т.ч. сумма дохода, полученная ВКС 
121</t>
  </si>
  <si>
    <t>Справка Раздел 1: Сведения о физическом лице - получателе дохода</t>
  </si>
  <si>
    <t>Код документа удост. личность</t>
  </si>
  <si>
    <t>Серия и номер документа удост. личность</t>
  </si>
  <si>
    <t>Справка, Раздел 2</t>
  </si>
  <si>
    <t>Справка, Раздел 3</t>
  </si>
  <si>
    <t>Справка, Приложение</t>
  </si>
  <si>
    <t>Справка, Раздел 4</t>
  </si>
  <si>
    <t>Сумма доходов, полученная физическими лицами 
120</t>
  </si>
  <si>
    <t>по периодам (1 - 6)
161-166</t>
  </si>
  <si>
    <t>по периодам (1 - 6)
191-196</t>
  </si>
  <si>
    <t>Сумма налога к перечислению
021-026</t>
  </si>
  <si>
    <t>Сумма налога, исчисленная и уплаченная в иностранном государстве</t>
  </si>
  <si>
    <t>Сумма налога на прибыль организаций, подлежащая зачету</t>
  </si>
  <si>
    <t>Сумма налога, возвращенная налоговым агентом
191-196</t>
  </si>
  <si>
    <t>Номер месяца</t>
  </si>
  <si>
    <t>Сумма налога удержанная
161-166</t>
  </si>
  <si>
    <t>Период возврата налога (1 - 6) 
031 - 036</t>
  </si>
  <si>
    <t xml:space="preserve">Срок уплаты налога (1 - 6)
021-026
</t>
  </si>
  <si>
    <t>58</t>
  </si>
  <si>
    <t>Налоговая база</t>
  </si>
  <si>
    <t>Общая сумма дохода</t>
  </si>
  <si>
    <t>ПРАВИЛА ЗАПОЛНЕНИЯ</t>
  </si>
  <si>
    <t>771234567855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</si>
</sst>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_ ;[Red]\-#,##0\ "/>
    <numFmt numFmtId="165" formatCode="#,##0.00_ ;[Red]\-#,##0.00\ "/>
  </numFmts>
  <fonts count="13" x14ac:knownFonts="1">
    <font>
      <sz val="10"/>
      <color theme="1"/>
      <name val="Arial"/>
      <family val="2"/>
      <charset val="204"/>
    </font>
    <font>
      <sz val="10"/>
      <color theme="1"/>
      <name val="Arial CYR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sz val="10"/>
      <color rgb="FF0000FF"/>
      <name val="Arial CYR"/>
      <charset val="204"/>
    </font>
    <font>
      <b/>
      <sz val="10"/>
      <color theme="1"/>
      <name val="Arial CYR"/>
      <charset val="204"/>
    </font>
    <font>
      <sz val="10"/>
      <color rgb="FFFF0000"/>
      <name val="Arial CYR"/>
      <charset val="204"/>
    </font>
    <font>
      <sz val="9"/>
      <color indexed="81"/>
      <name val="Tahoma"/>
      <charset val="1"/>
    </font>
    <font>
      <b/>
      <sz val="10"/>
      <color rgb="FFFF0000"/>
      <name val="Arial"/>
      <family val="2"/>
      <charset val="204"/>
    </font>
    <font>
      <sz val="10"/>
      <color theme="0" tint="-0.34998626667073579"/>
      <name val="Arial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109">
    <xf numFmtId="0" fontId="0" fillId="0" borderId="0" xfId="0"/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vertical="center" wrapText="1"/>
    </xf>
    <xf numFmtId="164" fontId="0" fillId="0" borderId="0" xfId="0" applyNumberFormat="1" applyFont="1" applyBorder="1" applyAlignment="1">
      <alignment vertical="center"/>
    </xf>
    <xf numFmtId="164" fontId="0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164" fontId="0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14" fontId="0" fillId="0" borderId="14" xfId="0" applyNumberFormat="1" applyFont="1" applyFill="1" applyBorder="1" applyAlignment="1">
      <alignment horizontal="center"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14" xfId="0" applyNumberFormat="1" applyFont="1" applyBorder="1" applyAlignment="1">
      <alignment horizontal="center" vertical="center"/>
    </xf>
    <xf numFmtId="164" fontId="0" fillId="0" borderId="14" xfId="0" applyNumberFormat="1" applyFont="1" applyBorder="1" applyAlignment="1">
      <alignment vertical="center"/>
    </xf>
    <xf numFmtId="164" fontId="0" fillId="0" borderId="14" xfId="0" applyNumberFormat="1" applyFont="1" applyBorder="1" applyAlignment="1">
      <alignment horizontal="center" vertical="center"/>
    </xf>
    <xf numFmtId="164" fontId="0" fillId="0" borderId="14" xfId="0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165" fontId="0" fillId="0" borderId="14" xfId="0" applyNumberFormat="1" applyFont="1" applyBorder="1" applyAlignment="1">
      <alignment vertical="center"/>
    </xf>
    <xf numFmtId="165" fontId="0" fillId="0" borderId="14" xfId="0" applyNumberFormat="1" applyFont="1" applyFill="1" applyBorder="1" applyAlignment="1">
      <alignment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164" fontId="0" fillId="0" borderId="3" xfId="0" applyNumberFormat="1" applyFont="1" applyBorder="1" applyAlignment="1">
      <alignment vertical="center"/>
    </xf>
    <xf numFmtId="49" fontId="1" fillId="4" borderId="5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49" fontId="0" fillId="0" borderId="12" xfId="0" applyNumberFormat="1" applyFont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164" fontId="0" fillId="0" borderId="3" xfId="0" applyNumberFormat="1" applyFont="1" applyFill="1" applyBorder="1" applyAlignment="1">
      <alignment vertical="center"/>
    </xf>
    <xf numFmtId="14" fontId="1" fillId="4" borderId="1" xfId="0" applyNumberFormat="1" applyFont="1" applyFill="1" applyBorder="1" applyAlignment="1">
      <alignment horizontal="center" vertical="center" wrapText="1"/>
    </xf>
    <xf numFmtId="49" fontId="1" fillId="4" borderId="11" xfId="0" applyNumberFormat="1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/>
    </xf>
    <xf numFmtId="164" fontId="0" fillId="0" borderId="12" xfId="0" applyNumberFormat="1" applyFont="1" applyBorder="1" applyAlignment="1">
      <alignment vertical="center"/>
    </xf>
    <xf numFmtId="164" fontId="0" fillId="0" borderId="15" xfId="0" applyNumberFormat="1" applyFont="1" applyBorder="1" applyAlignment="1">
      <alignment vertical="center"/>
    </xf>
    <xf numFmtId="164" fontId="0" fillId="0" borderId="12" xfId="0" applyNumberFormat="1" applyFont="1" applyFill="1" applyBorder="1" applyAlignment="1">
      <alignment vertical="center"/>
    </xf>
    <xf numFmtId="164" fontId="0" fillId="0" borderId="15" xfId="0" applyNumberFormat="1" applyFont="1" applyFill="1" applyBorder="1" applyAlignment="1">
      <alignment vertical="center"/>
    </xf>
    <xf numFmtId="0" fontId="9" fillId="7" borderId="1" xfId="0" applyNumberFormat="1" applyFont="1" applyFill="1" applyBorder="1" applyAlignment="1">
      <alignment vertical="center"/>
    </xf>
    <xf numFmtId="49" fontId="1" fillId="4" borderId="5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vertical="center" wrapText="1"/>
    </xf>
    <xf numFmtId="49" fontId="1" fillId="5" borderId="5" xfId="0" applyNumberFormat="1" applyFont="1" applyFill="1" applyBorder="1" applyAlignment="1">
      <alignment horizontal="center" vertical="center" wrapText="1"/>
    </xf>
    <xf numFmtId="49" fontId="1" fillId="5" borderId="7" xfId="0" applyNumberFormat="1" applyFont="1" applyFill="1" applyBorder="1" applyAlignment="1">
      <alignment horizontal="center" vertical="center" wrapText="1"/>
    </xf>
    <xf numFmtId="49" fontId="1" fillId="3" borderId="11" xfId="0" applyNumberFormat="1" applyFont="1" applyFill="1" applyBorder="1" applyAlignment="1">
      <alignment horizontal="center" vertical="center" wrapText="1"/>
    </xf>
    <xf numFmtId="49" fontId="1" fillId="3" borderId="15" xfId="0" applyNumberFormat="1" applyFont="1" applyFill="1" applyBorder="1" applyAlignment="1">
      <alignment horizontal="center" vertical="center" wrapText="1"/>
    </xf>
    <xf numFmtId="49" fontId="1" fillId="6" borderId="5" xfId="0" applyNumberFormat="1" applyFont="1" applyFill="1" applyBorder="1" applyAlignment="1">
      <alignment horizontal="center" vertical="center" wrapText="1"/>
    </xf>
    <xf numFmtId="49" fontId="1" fillId="6" borderId="7" xfId="0" applyNumberFormat="1" applyFont="1" applyFill="1" applyBorder="1" applyAlignment="1">
      <alignment horizontal="center" vertical="center" wrapText="1"/>
    </xf>
    <xf numFmtId="49" fontId="7" fillId="6" borderId="11" xfId="0" applyNumberFormat="1" applyFont="1" applyFill="1" applyBorder="1" applyAlignment="1">
      <alignment horizontal="center" vertical="center" wrapText="1"/>
    </xf>
    <xf numFmtId="49" fontId="7" fillId="6" borderId="15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1" fillId="4" borderId="6" xfId="0" applyNumberFormat="1" applyFont="1" applyFill="1" applyBorder="1" applyAlignment="1">
      <alignment horizontal="center" vertical="center" wrapText="1"/>
    </xf>
    <xf numFmtId="49" fontId="1" fillId="4" borderId="11" xfId="0" applyNumberFormat="1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49" fontId="1" fillId="4" borderId="15" xfId="0" applyNumberFormat="1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/>
    </xf>
    <xf numFmtId="49" fontId="6" fillId="4" borderId="4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49" fontId="6" fillId="5" borderId="3" xfId="0" applyNumberFormat="1" applyFont="1" applyFill="1" applyBorder="1" applyAlignment="1">
      <alignment horizontal="center" vertical="center" wrapText="1"/>
    </xf>
    <xf numFmtId="49" fontId="6" fillId="5" borderId="4" xfId="0" applyNumberFormat="1" applyFont="1" applyFill="1" applyBorder="1" applyAlignment="1">
      <alignment horizontal="center" vertical="center" wrapText="1"/>
    </xf>
    <xf numFmtId="49" fontId="1" fillId="5" borderId="11" xfId="0" applyNumberFormat="1" applyFont="1" applyFill="1" applyBorder="1" applyAlignment="1">
      <alignment horizontal="center" vertical="center" wrapText="1"/>
    </xf>
    <xf numFmtId="49" fontId="1" fillId="5" borderId="15" xfId="0" applyNumberFormat="1" applyFont="1" applyFill="1" applyBorder="1" applyAlignment="1">
      <alignment horizontal="center" vertical="center" wrapText="1"/>
    </xf>
    <xf numFmtId="49" fontId="3" fillId="6" borderId="2" xfId="0" applyNumberFormat="1" applyFont="1" applyFill="1" applyBorder="1" applyAlignment="1">
      <alignment horizontal="center" vertical="center"/>
    </xf>
    <xf numFmtId="49" fontId="3" fillId="6" borderId="3" xfId="0" applyNumberFormat="1" applyFont="1" applyFill="1" applyBorder="1" applyAlignment="1">
      <alignment horizontal="center" vertical="center"/>
    </xf>
    <xf numFmtId="49" fontId="3" fillId="6" borderId="4" xfId="0" applyNumberFormat="1" applyFont="1" applyFill="1" applyBorder="1" applyAlignment="1">
      <alignment horizontal="center" vertical="center"/>
    </xf>
    <xf numFmtId="49" fontId="7" fillId="6" borderId="5" xfId="0" applyNumberFormat="1" applyFont="1" applyFill="1" applyBorder="1" applyAlignment="1">
      <alignment horizontal="center" vertical="center" wrapText="1"/>
    </xf>
    <xf numFmtId="49" fontId="7" fillId="6" borderId="7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0" fillId="7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5" xfId="2"/>
    <cellStyle name="Финансовый 2" xfId="1"/>
  </cellStyles>
  <dxfs count="0"/>
  <tableStyles count="0" defaultTableStyle="TableStyleMedium9" defaultPivotStyle="PivotStyleLight16"/>
  <colors>
    <mruColors>
      <color rgb="FFCCFFCC"/>
      <color rgb="FFFFFFCC"/>
      <color rgb="FF0000FF"/>
      <color rgb="FF0066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2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8" sqref="H8"/>
    </sheetView>
  </sheetViews>
  <sheetFormatPr defaultColWidth="9.140625" defaultRowHeight="12.75" x14ac:dyDescent="0.2"/>
  <cols>
    <col min="1" max="1" width="7.28515625" style="2" customWidth="1"/>
    <col min="2" max="2" width="10.28515625" style="2" bestFit="1" customWidth="1"/>
    <col min="3" max="3" width="9.85546875" style="2" customWidth="1"/>
    <col min="4" max="4" width="10.140625" style="3" customWidth="1"/>
    <col min="5" max="5" width="14.42578125" style="5" customWidth="1"/>
    <col min="6" max="6" width="12.28515625" style="6" customWidth="1"/>
    <col min="7" max="7" width="11" style="6" customWidth="1"/>
    <col min="8" max="8" width="14.28515625" style="6" customWidth="1"/>
    <col min="9" max="9" width="7.140625" style="5" customWidth="1"/>
    <col min="10" max="10" width="11" style="4" customWidth="1"/>
    <col min="11" max="11" width="9" style="2" customWidth="1"/>
    <col min="12" max="12" width="9.85546875" style="2" customWidth="1"/>
    <col min="13" max="13" width="14" style="25" customWidth="1"/>
    <col min="14" max="14" width="7.85546875" style="9" customWidth="1"/>
    <col min="15" max="15" width="22.28515625" style="9" customWidth="1"/>
    <col min="16" max="16" width="11.85546875" style="2" customWidth="1"/>
    <col min="17" max="17" width="9.42578125" style="9" customWidth="1"/>
    <col min="18" max="18" width="11" style="8" customWidth="1"/>
    <col min="19" max="19" width="9.7109375" style="3" bestFit="1" customWidth="1"/>
    <col min="20" max="20" width="9.7109375" style="55" bestFit="1" customWidth="1"/>
    <col min="21" max="21" width="9.7109375" style="2" customWidth="1"/>
    <col min="22" max="22" width="16.28515625" style="8" customWidth="1"/>
    <col min="23" max="23" width="10.7109375" style="2" customWidth="1"/>
    <col min="24" max="24" width="9.140625" style="2"/>
    <col min="25" max="25" width="12.140625" style="4" customWidth="1"/>
    <col min="26" max="26" width="8.28515625" style="25" customWidth="1"/>
    <col min="27" max="27" width="10.5703125" style="1" customWidth="1"/>
    <col min="28" max="28" width="11.140625" style="8" customWidth="1"/>
    <col min="29" max="29" width="10.5703125" style="8" customWidth="1"/>
    <col min="30" max="30" width="10.7109375" style="8" customWidth="1"/>
    <col min="31" max="31" width="14" style="55" customWidth="1"/>
    <col min="32" max="34" width="13.42578125" style="8" customWidth="1"/>
    <col min="35" max="35" width="14.7109375" style="19" customWidth="1"/>
    <col min="36" max="36" width="11.28515625" style="55" customWidth="1"/>
    <col min="37" max="37" width="8.28515625" style="2" customWidth="1"/>
    <col min="38" max="38" width="22" style="2" customWidth="1"/>
    <col min="39" max="40" width="14" style="8" customWidth="1"/>
    <col min="41" max="41" width="13.140625" style="8" customWidth="1"/>
    <col min="42" max="42" width="12.85546875" style="8" customWidth="1"/>
    <col min="43" max="43" width="14.5703125" style="8" customWidth="1"/>
    <col min="44" max="44" width="14" style="8" customWidth="1"/>
    <col min="45" max="45" width="14.85546875" style="8" customWidth="1"/>
    <col min="46" max="46" width="15" style="8" customWidth="1"/>
    <col min="47" max="48" width="14" style="8" customWidth="1"/>
    <col min="49" max="49" width="10.85546875" style="2" customWidth="1"/>
    <col min="50" max="52" width="14" style="8" customWidth="1"/>
    <col min="53" max="53" width="10" style="25" customWidth="1"/>
    <col min="54" max="54" width="23.140625" style="2" customWidth="1"/>
    <col min="55" max="55" width="14.7109375" style="8" customWidth="1"/>
    <col min="56" max="56" width="12.85546875" style="2" customWidth="1"/>
    <col min="57" max="57" width="13.42578125" style="8" customWidth="1"/>
    <col min="58" max="58" width="13.5703125" style="25" customWidth="1"/>
    <col min="59" max="16384" width="9.140625" style="1"/>
  </cols>
  <sheetData>
    <row r="1" spans="1:58" s="27" customFormat="1" x14ac:dyDescent="0.2">
      <c r="A1" s="57" t="s">
        <v>152</v>
      </c>
      <c r="B1" s="108"/>
      <c r="C1" s="108"/>
      <c r="D1" s="30"/>
      <c r="E1" s="31"/>
      <c r="F1" s="31"/>
      <c r="G1" s="31"/>
      <c r="H1" s="31"/>
      <c r="I1" s="31"/>
      <c r="J1" s="30"/>
      <c r="K1" s="30"/>
      <c r="L1" s="30"/>
      <c r="M1" s="30"/>
      <c r="N1" s="33"/>
      <c r="O1" s="30"/>
      <c r="P1" s="32"/>
      <c r="Q1" s="30"/>
      <c r="R1" s="30"/>
      <c r="S1" s="30"/>
      <c r="T1" s="30"/>
      <c r="U1" s="103"/>
      <c r="V1" s="104"/>
      <c r="W1" s="105"/>
      <c r="X1" s="105"/>
      <c r="Y1" s="106"/>
      <c r="Z1" s="105"/>
      <c r="AA1" s="103" t="str">
        <f>R5</f>
        <v>18</v>
      </c>
      <c r="AB1" s="104" t="s">
        <v>98</v>
      </c>
      <c r="AC1" s="104" t="s">
        <v>98</v>
      </c>
      <c r="AD1" s="104"/>
      <c r="AE1" s="104"/>
      <c r="AF1" s="103"/>
      <c r="AG1" s="104" t="s">
        <v>98</v>
      </c>
      <c r="AH1" s="104" t="s">
        <v>98</v>
      </c>
      <c r="AI1" s="104"/>
      <c r="AJ1" s="104"/>
      <c r="AK1" s="103"/>
      <c r="AL1" s="104"/>
      <c r="AM1" s="104" t="str">
        <f>R5</f>
        <v>18</v>
      </c>
      <c r="AN1" s="104" t="s">
        <v>98</v>
      </c>
      <c r="AO1" s="104" t="s">
        <v>98</v>
      </c>
      <c r="AP1" s="104" t="s">
        <v>98</v>
      </c>
      <c r="AQ1" s="104" t="s">
        <v>98</v>
      </c>
      <c r="AR1" s="104" t="s">
        <v>98</v>
      </c>
      <c r="AS1" s="105" t="str">
        <f>AD5</f>
        <v>30</v>
      </c>
      <c r="AT1" s="104" t="str">
        <f>AE5</f>
        <v>31</v>
      </c>
      <c r="AU1" s="104" t="str">
        <f>AF5</f>
        <v>32</v>
      </c>
      <c r="AV1" s="104" t="str">
        <f>AG5</f>
        <v>33</v>
      </c>
      <c r="AW1" s="104"/>
      <c r="AX1" s="104" t="str">
        <f>AJ5</f>
        <v>36</v>
      </c>
      <c r="AY1" s="104" t="str">
        <f>AH5</f>
        <v>34</v>
      </c>
      <c r="AZ1" s="104"/>
      <c r="BA1" s="104"/>
      <c r="BB1" s="103"/>
      <c r="BC1" s="107" t="str">
        <f>AV5</f>
        <v>48</v>
      </c>
      <c r="BD1" s="104" t="str">
        <f>AW5</f>
        <v>49</v>
      </c>
      <c r="BE1" s="104" t="str">
        <f>AZ5</f>
        <v>52</v>
      </c>
      <c r="BF1" s="104" t="str">
        <f>BA5</f>
        <v>53</v>
      </c>
    </row>
    <row r="2" spans="1:58" s="2" customFormat="1" ht="12.75" customHeight="1" x14ac:dyDescent="0.2">
      <c r="A2" s="70" t="s">
        <v>72</v>
      </c>
      <c r="B2" s="70"/>
      <c r="C2" s="70"/>
      <c r="D2" s="90" t="s">
        <v>131</v>
      </c>
      <c r="E2" s="91"/>
      <c r="F2" s="91"/>
      <c r="G2" s="91"/>
      <c r="H2" s="91"/>
      <c r="I2" s="91"/>
      <c r="J2" s="91"/>
      <c r="K2" s="91"/>
      <c r="L2" s="91"/>
      <c r="M2" s="92"/>
      <c r="N2" s="93" t="s">
        <v>136</v>
      </c>
      <c r="O2" s="94"/>
      <c r="P2" s="94"/>
      <c r="Q2" s="94"/>
      <c r="R2" s="94"/>
      <c r="S2" s="94"/>
      <c r="T2" s="95"/>
      <c r="U2" s="87" t="s">
        <v>135</v>
      </c>
      <c r="V2" s="88"/>
      <c r="W2" s="88"/>
      <c r="X2" s="88"/>
      <c r="Y2" s="88"/>
      <c r="Z2" s="89"/>
      <c r="AA2" s="83" t="s">
        <v>134</v>
      </c>
      <c r="AB2" s="84"/>
      <c r="AC2" s="84"/>
      <c r="AD2" s="84"/>
      <c r="AE2" s="84"/>
      <c r="AF2" s="84"/>
      <c r="AG2" s="84"/>
      <c r="AH2" s="85"/>
      <c r="AI2" s="83" t="s">
        <v>137</v>
      </c>
      <c r="AJ2" s="85"/>
      <c r="AK2" s="98" t="s">
        <v>124</v>
      </c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100"/>
      <c r="BB2" s="90" t="s">
        <v>123</v>
      </c>
      <c r="BC2" s="91"/>
      <c r="BD2" s="91"/>
      <c r="BE2" s="91"/>
      <c r="BF2" s="91"/>
    </row>
    <row r="3" spans="1:58" s="2" customFormat="1" ht="33" customHeight="1" x14ac:dyDescent="0.2">
      <c r="A3" s="71" t="s">
        <v>125</v>
      </c>
      <c r="B3" s="73" t="s">
        <v>55</v>
      </c>
      <c r="C3" s="73" t="s">
        <v>56</v>
      </c>
      <c r="D3" s="64" t="s">
        <v>83</v>
      </c>
      <c r="E3" s="75" t="s">
        <v>20</v>
      </c>
      <c r="F3" s="60" t="s">
        <v>1</v>
      </c>
      <c r="G3" s="60" t="s">
        <v>2</v>
      </c>
      <c r="H3" s="60" t="s">
        <v>3</v>
      </c>
      <c r="I3" s="60" t="s">
        <v>10</v>
      </c>
      <c r="J3" s="79" t="s">
        <v>4</v>
      </c>
      <c r="K3" s="60" t="s">
        <v>11</v>
      </c>
      <c r="L3" s="60" t="s">
        <v>132</v>
      </c>
      <c r="M3" s="60" t="s">
        <v>133</v>
      </c>
      <c r="N3" s="96" t="s">
        <v>87</v>
      </c>
      <c r="O3" s="62" t="s">
        <v>108</v>
      </c>
      <c r="P3" s="62" t="s">
        <v>145</v>
      </c>
      <c r="Q3" s="62" t="s">
        <v>95</v>
      </c>
      <c r="R3" s="62" t="s">
        <v>94</v>
      </c>
      <c r="S3" s="62" t="s">
        <v>96</v>
      </c>
      <c r="T3" s="62" t="s">
        <v>97</v>
      </c>
      <c r="U3" s="81" t="s">
        <v>71</v>
      </c>
      <c r="V3" s="82"/>
      <c r="W3" s="77" t="s">
        <v>16</v>
      </c>
      <c r="X3" s="77"/>
      <c r="Y3" s="77"/>
      <c r="Z3" s="78"/>
      <c r="AA3" s="82" t="s">
        <v>151</v>
      </c>
      <c r="AB3" s="58" t="s">
        <v>150</v>
      </c>
      <c r="AC3" s="58" t="s">
        <v>107</v>
      </c>
      <c r="AD3" s="58" t="s">
        <v>90</v>
      </c>
      <c r="AE3" s="58" t="s">
        <v>143</v>
      </c>
      <c r="AF3" s="82" t="s">
        <v>142</v>
      </c>
      <c r="AG3" s="58" t="s">
        <v>106</v>
      </c>
      <c r="AH3" s="58" t="s">
        <v>89</v>
      </c>
      <c r="AI3" s="58" t="s">
        <v>85</v>
      </c>
      <c r="AJ3" s="58" t="s">
        <v>88</v>
      </c>
      <c r="AK3" s="68" t="s">
        <v>109</v>
      </c>
      <c r="AL3" s="101" t="s">
        <v>110</v>
      </c>
      <c r="AM3" s="66" t="s">
        <v>138</v>
      </c>
      <c r="AN3" s="66" t="s">
        <v>130</v>
      </c>
      <c r="AO3" s="66" t="s">
        <v>128</v>
      </c>
      <c r="AP3" s="66" t="s">
        <v>129</v>
      </c>
      <c r="AQ3" s="66" t="s">
        <v>112</v>
      </c>
      <c r="AR3" s="66" t="s">
        <v>113</v>
      </c>
      <c r="AS3" s="66" t="s">
        <v>111</v>
      </c>
      <c r="AT3" s="66" t="s">
        <v>114</v>
      </c>
      <c r="AU3" s="66" t="s">
        <v>115</v>
      </c>
      <c r="AV3" s="66" t="s">
        <v>146</v>
      </c>
      <c r="AW3" s="66" t="s">
        <v>139</v>
      </c>
      <c r="AX3" s="66" t="s">
        <v>116</v>
      </c>
      <c r="AY3" s="66" t="s">
        <v>117</v>
      </c>
      <c r="AZ3" s="66" t="s">
        <v>144</v>
      </c>
      <c r="BA3" s="66" t="s">
        <v>140</v>
      </c>
      <c r="BB3" s="75" t="s">
        <v>108</v>
      </c>
      <c r="BC3" s="64" t="s">
        <v>141</v>
      </c>
      <c r="BD3" s="64" t="s">
        <v>148</v>
      </c>
      <c r="BE3" s="60" t="s">
        <v>118</v>
      </c>
      <c r="BF3" s="64" t="s">
        <v>147</v>
      </c>
    </row>
    <row r="4" spans="1:58" s="2" customFormat="1" ht="78.75" customHeight="1" x14ac:dyDescent="0.2">
      <c r="A4" s="72"/>
      <c r="B4" s="74"/>
      <c r="C4" s="74"/>
      <c r="D4" s="65"/>
      <c r="E4" s="76"/>
      <c r="F4" s="61"/>
      <c r="G4" s="61"/>
      <c r="H4" s="61"/>
      <c r="I4" s="61"/>
      <c r="J4" s="80"/>
      <c r="K4" s="61"/>
      <c r="L4" s="61"/>
      <c r="M4" s="61"/>
      <c r="N4" s="97"/>
      <c r="O4" s="63"/>
      <c r="P4" s="63"/>
      <c r="Q4" s="63"/>
      <c r="R4" s="63"/>
      <c r="S4" s="63"/>
      <c r="T4" s="63"/>
      <c r="U4" s="51" t="s">
        <v>96</v>
      </c>
      <c r="V4" s="29" t="s">
        <v>97</v>
      </c>
      <c r="W4" s="41" t="s">
        <v>12</v>
      </c>
      <c r="X4" s="42" t="s">
        <v>17</v>
      </c>
      <c r="Y4" s="50" t="s">
        <v>18</v>
      </c>
      <c r="Z4" s="42" t="s">
        <v>19</v>
      </c>
      <c r="AA4" s="86"/>
      <c r="AB4" s="59"/>
      <c r="AC4" s="59"/>
      <c r="AD4" s="59"/>
      <c r="AE4" s="59"/>
      <c r="AF4" s="86"/>
      <c r="AG4" s="59"/>
      <c r="AH4" s="59"/>
      <c r="AI4" s="59"/>
      <c r="AJ4" s="59"/>
      <c r="AK4" s="69"/>
      <c r="AL4" s="102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76"/>
      <c r="BC4" s="65"/>
      <c r="BD4" s="65"/>
      <c r="BE4" s="61"/>
      <c r="BF4" s="65"/>
    </row>
    <row r="5" spans="1:58" s="2" customFormat="1" x14ac:dyDescent="0.2">
      <c r="A5" s="35" t="s">
        <v>0</v>
      </c>
      <c r="B5" s="35" t="s">
        <v>7</v>
      </c>
      <c r="C5" s="35" t="s">
        <v>8</v>
      </c>
      <c r="D5" s="35" t="s">
        <v>9</v>
      </c>
      <c r="E5" s="35" t="s">
        <v>15</v>
      </c>
      <c r="F5" s="35" t="s">
        <v>21</v>
      </c>
      <c r="G5" s="35" t="s">
        <v>22</v>
      </c>
      <c r="H5" s="35" t="s">
        <v>23</v>
      </c>
      <c r="I5" s="35" t="s">
        <v>24</v>
      </c>
      <c r="J5" s="35" t="s">
        <v>25</v>
      </c>
      <c r="K5" s="35" t="s">
        <v>14</v>
      </c>
      <c r="L5" s="35" t="s">
        <v>13</v>
      </c>
      <c r="M5" s="35" t="s">
        <v>5</v>
      </c>
      <c r="N5" s="52" t="s">
        <v>26</v>
      </c>
      <c r="O5" s="35" t="s">
        <v>27</v>
      </c>
      <c r="P5" s="35" t="s">
        <v>28</v>
      </c>
      <c r="Q5" s="35" t="s">
        <v>29</v>
      </c>
      <c r="R5" s="35" t="s">
        <v>30</v>
      </c>
      <c r="S5" s="35" t="s">
        <v>31</v>
      </c>
      <c r="T5" s="35" t="s">
        <v>32</v>
      </c>
      <c r="U5" s="52" t="s">
        <v>33</v>
      </c>
      <c r="V5" s="35" t="s">
        <v>34</v>
      </c>
      <c r="W5" s="35" t="s">
        <v>35</v>
      </c>
      <c r="X5" s="35" t="s">
        <v>91</v>
      </c>
      <c r="Y5" s="35" t="s">
        <v>36</v>
      </c>
      <c r="Z5" s="35" t="s">
        <v>37</v>
      </c>
      <c r="AA5" s="52" t="s">
        <v>92</v>
      </c>
      <c r="AB5" s="35" t="s">
        <v>93</v>
      </c>
      <c r="AC5" s="35" t="s">
        <v>38</v>
      </c>
      <c r="AD5" s="35" t="s">
        <v>6</v>
      </c>
      <c r="AE5" s="35" t="s">
        <v>39</v>
      </c>
      <c r="AF5" s="52" t="s">
        <v>40</v>
      </c>
      <c r="AG5" s="35" t="s">
        <v>41</v>
      </c>
      <c r="AH5" s="35" t="s">
        <v>42</v>
      </c>
      <c r="AI5" s="35" t="s">
        <v>43</v>
      </c>
      <c r="AJ5" s="35" t="s">
        <v>44</v>
      </c>
      <c r="AK5" s="52" t="s">
        <v>45</v>
      </c>
      <c r="AL5" s="35" t="s">
        <v>46</v>
      </c>
      <c r="AM5" s="35" t="s">
        <v>47</v>
      </c>
      <c r="AN5" s="35" t="s">
        <v>73</v>
      </c>
      <c r="AO5" s="35" t="s">
        <v>74</v>
      </c>
      <c r="AP5" s="35" t="s">
        <v>75</v>
      </c>
      <c r="AQ5" s="35" t="s">
        <v>76</v>
      </c>
      <c r="AR5" s="35" t="s">
        <v>77</v>
      </c>
      <c r="AS5" s="35" t="s">
        <v>78</v>
      </c>
      <c r="AT5" s="35" t="s">
        <v>79</v>
      </c>
      <c r="AU5" s="35" t="s">
        <v>80</v>
      </c>
      <c r="AV5" s="35" t="s">
        <v>81</v>
      </c>
      <c r="AW5" s="35" t="s">
        <v>99</v>
      </c>
      <c r="AX5" s="35" t="s">
        <v>82</v>
      </c>
      <c r="AY5" s="35" t="s">
        <v>100</v>
      </c>
      <c r="AZ5" s="35" t="s">
        <v>101</v>
      </c>
      <c r="BA5" s="35" t="s">
        <v>84</v>
      </c>
      <c r="BB5" s="35" t="s">
        <v>102</v>
      </c>
      <c r="BC5" s="35" t="s">
        <v>103</v>
      </c>
      <c r="BD5" s="35" t="s">
        <v>104</v>
      </c>
      <c r="BE5" s="35" t="s">
        <v>105</v>
      </c>
      <c r="BF5" s="35" t="s">
        <v>149</v>
      </c>
    </row>
    <row r="6" spans="1:58" ht="13.5" customHeight="1" x14ac:dyDescent="0.2">
      <c r="A6" s="23">
        <v>7705</v>
      </c>
      <c r="B6" s="2">
        <v>770501001</v>
      </c>
      <c r="C6" s="25">
        <v>45376000</v>
      </c>
      <c r="D6" s="39">
        <v>1</v>
      </c>
      <c r="E6" s="43" t="s">
        <v>54</v>
      </c>
      <c r="F6" s="44" t="s">
        <v>48</v>
      </c>
      <c r="G6" s="44" t="s">
        <v>49</v>
      </c>
      <c r="H6" s="44" t="s">
        <v>50</v>
      </c>
      <c r="I6" s="43">
        <v>1</v>
      </c>
      <c r="J6" s="4">
        <v>36871</v>
      </c>
      <c r="K6" s="2">
        <v>643</v>
      </c>
      <c r="L6" s="2">
        <v>21</v>
      </c>
      <c r="M6" s="25" t="s">
        <v>57</v>
      </c>
      <c r="N6" s="11" t="s">
        <v>5</v>
      </c>
      <c r="O6" s="5" t="s">
        <v>58</v>
      </c>
      <c r="P6" s="2" t="s">
        <v>0</v>
      </c>
      <c r="Q6" s="11" t="s">
        <v>119</v>
      </c>
      <c r="R6" s="7">
        <v>1000000</v>
      </c>
      <c r="S6" s="10"/>
      <c r="T6" s="53"/>
      <c r="U6" s="11" t="s">
        <v>120</v>
      </c>
      <c r="V6" s="7">
        <v>3000</v>
      </c>
      <c r="W6" s="2" t="s">
        <v>0</v>
      </c>
      <c r="X6" s="2" t="s">
        <v>127</v>
      </c>
      <c r="Y6" s="4" t="s">
        <v>126</v>
      </c>
      <c r="Z6" s="25">
        <v>1122</v>
      </c>
      <c r="AA6" s="8">
        <f>SUM(R6:R8)</f>
        <v>7000000</v>
      </c>
      <c r="AB6" s="7">
        <f>AA6-SUM(T6:T8,V6:V10)</f>
        <v>4997000</v>
      </c>
      <c r="AC6" s="7">
        <f>AB6*N6%</f>
        <v>649610</v>
      </c>
      <c r="AD6" s="7">
        <v>1000</v>
      </c>
      <c r="AE6" s="53">
        <v>50000</v>
      </c>
      <c r="AF6" s="7">
        <v>10000</v>
      </c>
      <c r="AG6" s="7">
        <v>572000</v>
      </c>
      <c r="AH6" s="7"/>
      <c r="AI6" s="20">
        <v>0</v>
      </c>
      <c r="AJ6" s="53">
        <f>AC6-AD6-AE6-AF6-AG6</f>
        <v>16610</v>
      </c>
      <c r="AK6" s="2" t="s">
        <v>5</v>
      </c>
      <c r="AL6" s="5" t="s">
        <v>58</v>
      </c>
      <c r="AM6" s="8">
        <v>7000000</v>
      </c>
      <c r="AN6" s="8">
        <v>1000000</v>
      </c>
      <c r="AO6" s="34">
        <f>SUM(T6:T8,V6:V10)</f>
        <v>2003000</v>
      </c>
      <c r="AP6" s="34">
        <f>AM6-AO6</f>
        <v>4997000</v>
      </c>
      <c r="AQ6" s="34">
        <f>AP6*AK6%</f>
        <v>649610</v>
      </c>
      <c r="AR6" s="34">
        <f>AN6*AK6/100</f>
        <v>130000</v>
      </c>
      <c r="AS6" s="34"/>
      <c r="AT6" s="7">
        <f>AE6</f>
        <v>50000</v>
      </c>
      <c r="AU6" s="7">
        <f>AF6</f>
        <v>10000</v>
      </c>
      <c r="AV6" s="7">
        <f>AG6</f>
        <v>572000</v>
      </c>
      <c r="AW6" s="2" t="s">
        <v>0</v>
      </c>
      <c r="AX6" s="8">
        <f>AQ6-AT6-AU6-AV6</f>
        <v>17610</v>
      </c>
      <c r="BA6" s="25" t="s">
        <v>0</v>
      </c>
      <c r="BB6" s="5" t="s">
        <v>58</v>
      </c>
      <c r="BC6" s="7">
        <f>AQ6</f>
        <v>649610</v>
      </c>
      <c r="BD6" s="11" t="s">
        <v>0</v>
      </c>
      <c r="BE6" s="7"/>
      <c r="BF6" s="37">
        <v>1</v>
      </c>
    </row>
    <row r="7" spans="1:58" ht="13.5" customHeight="1" x14ac:dyDescent="0.2">
      <c r="A7" s="23">
        <v>7705</v>
      </c>
      <c r="B7" s="2">
        <v>770501001</v>
      </c>
      <c r="C7" s="25">
        <v>45376000</v>
      </c>
      <c r="D7" s="39">
        <v>1</v>
      </c>
      <c r="E7" s="43" t="s">
        <v>54</v>
      </c>
      <c r="F7" s="44" t="s">
        <v>48</v>
      </c>
      <c r="G7" s="44" t="s">
        <v>49</v>
      </c>
      <c r="H7" s="44" t="s">
        <v>50</v>
      </c>
      <c r="I7" s="43">
        <v>1</v>
      </c>
      <c r="J7" s="4">
        <v>36871</v>
      </c>
      <c r="K7" s="2">
        <v>643</v>
      </c>
      <c r="L7" s="2">
        <v>21</v>
      </c>
      <c r="M7" s="25" t="s">
        <v>57</v>
      </c>
      <c r="N7" s="11" t="s">
        <v>5</v>
      </c>
      <c r="O7" s="5" t="s">
        <v>58</v>
      </c>
      <c r="P7" s="2" t="s">
        <v>7</v>
      </c>
      <c r="Q7" s="11">
        <v>2800</v>
      </c>
      <c r="R7" s="7">
        <v>2000000</v>
      </c>
      <c r="S7" s="10"/>
      <c r="T7" s="53"/>
      <c r="U7" s="11"/>
      <c r="V7" s="7"/>
      <c r="AA7" s="8"/>
      <c r="AB7" s="7"/>
      <c r="AC7" s="7"/>
      <c r="AD7" s="7"/>
      <c r="AE7" s="53"/>
      <c r="AF7" s="7"/>
      <c r="AG7" s="7"/>
      <c r="AH7" s="7"/>
      <c r="AI7" s="20"/>
      <c r="AJ7" s="53"/>
      <c r="AK7" s="2">
        <v>15</v>
      </c>
      <c r="AL7" s="5" t="s">
        <v>59</v>
      </c>
      <c r="AM7" s="8">
        <v>2500000</v>
      </c>
      <c r="AN7" s="8">
        <v>1000000</v>
      </c>
      <c r="AO7" s="8">
        <f>SUM(T9:T10)</f>
        <v>70000</v>
      </c>
      <c r="AP7" s="34">
        <f>AM7-AO7</f>
        <v>2430000</v>
      </c>
      <c r="AQ7" s="34">
        <f>AP7*AK7%</f>
        <v>364500</v>
      </c>
      <c r="AR7" s="34">
        <f>AN7*AK7/100</f>
        <v>150000</v>
      </c>
      <c r="AV7" s="7">
        <v>364000</v>
      </c>
      <c r="AW7" s="2" t="s">
        <v>7</v>
      </c>
      <c r="AX7" s="8">
        <f>AQ7-AT7-AU7-AV7</f>
        <v>500</v>
      </c>
      <c r="BA7" s="25" t="s">
        <v>7</v>
      </c>
      <c r="BC7" s="7">
        <f>AQ7</f>
        <v>364500</v>
      </c>
      <c r="BD7" s="11" t="s">
        <v>7</v>
      </c>
      <c r="BE7" s="7"/>
      <c r="BF7" s="37" t="s">
        <v>7</v>
      </c>
    </row>
    <row r="8" spans="1:58" x14ac:dyDescent="0.2">
      <c r="A8" s="23">
        <v>7705</v>
      </c>
      <c r="B8" s="2">
        <v>770501001</v>
      </c>
      <c r="C8" s="25">
        <v>45376000</v>
      </c>
      <c r="D8" s="39">
        <v>1</v>
      </c>
      <c r="E8" s="43" t="s">
        <v>54</v>
      </c>
      <c r="F8" s="44" t="s">
        <v>48</v>
      </c>
      <c r="G8" s="44" t="s">
        <v>49</v>
      </c>
      <c r="H8" s="44" t="s">
        <v>50</v>
      </c>
      <c r="I8" s="43">
        <v>1</v>
      </c>
      <c r="J8" s="4">
        <v>36871</v>
      </c>
      <c r="K8" s="2">
        <v>643</v>
      </c>
      <c r="L8" s="2">
        <v>21</v>
      </c>
      <c r="M8" s="25" t="s">
        <v>57</v>
      </c>
      <c r="N8" s="11" t="s">
        <v>5</v>
      </c>
      <c r="O8" s="5" t="s">
        <v>58</v>
      </c>
      <c r="P8" s="2" t="s">
        <v>15</v>
      </c>
      <c r="Q8" s="11">
        <v>1530</v>
      </c>
      <c r="R8" s="7">
        <v>4000000</v>
      </c>
      <c r="S8" s="10">
        <v>201</v>
      </c>
      <c r="T8" s="53">
        <v>2000000</v>
      </c>
      <c r="U8" s="11"/>
      <c r="V8" s="7"/>
      <c r="AA8" s="8"/>
      <c r="AB8" s="7"/>
      <c r="AC8" s="7"/>
      <c r="AD8" s="7"/>
      <c r="AE8" s="53"/>
      <c r="AF8" s="7"/>
      <c r="AG8" s="7"/>
      <c r="AH8" s="7"/>
      <c r="AI8" s="20"/>
      <c r="AJ8" s="53"/>
      <c r="BC8" s="7"/>
      <c r="BD8" s="11" t="s">
        <v>8</v>
      </c>
      <c r="BE8" s="7"/>
      <c r="BF8" s="37"/>
    </row>
    <row r="9" spans="1:58" x14ac:dyDescent="0.2">
      <c r="A9" s="23">
        <v>7705</v>
      </c>
      <c r="B9" s="2">
        <v>770501001</v>
      </c>
      <c r="C9" s="25">
        <v>45376000</v>
      </c>
      <c r="D9" s="39">
        <v>1</v>
      </c>
      <c r="E9" s="43" t="s">
        <v>54</v>
      </c>
      <c r="F9" s="44" t="s">
        <v>48</v>
      </c>
      <c r="G9" s="44" t="s">
        <v>49</v>
      </c>
      <c r="H9" s="44" t="s">
        <v>50</v>
      </c>
      <c r="I9" s="43">
        <v>1</v>
      </c>
      <c r="J9" s="4">
        <v>36871</v>
      </c>
      <c r="K9" s="2">
        <v>643</v>
      </c>
      <c r="L9" s="2">
        <v>21</v>
      </c>
      <c r="M9" s="25" t="s">
        <v>57</v>
      </c>
      <c r="N9" s="11" t="s">
        <v>27</v>
      </c>
      <c r="O9" s="5" t="s">
        <v>59</v>
      </c>
      <c r="P9" s="2" t="s">
        <v>22</v>
      </c>
      <c r="Q9" s="11" t="s">
        <v>121</v>
      </c>
      <c r="R9" s="7">
        <v>1000000</v>
      </c>
      <c r="S9" s="10">
        <v>601</v>
      </c>
      <c r="T9" s="53">
        <v>20000</v>
      </c>
      <c r="U9" s="11"/>
      <c r="V9" s="7"/>
      <c r="AA9" s="8">
        <f>SUM(R9:R10)</f>
        <v>2500000</v>
      </c>
      <c r="AB9" s="7">
        <f>AA9-SUM(T9:T10)</f>
        <v>2430000</v>
      </c>
      <c r="AC9" s="7">
        <f>AB9*N9%</f>
        <v>364500</v>
      </c>
      <c r="AD9" s="7"/>
      <c r="AE9" s="53"/>
      <c r="AF9" s="7"/>
      <c r="AG9" s="7">
        <v>364000</v>
      </c>
      <c r="AH9" s="7"/>
      <c r="AI9" s="20"/>
      <c r="AJ9" s="53">
        <f>AC9-AD9-AE9-AF9-AG9</f>
        <v>500</v>
      </c>
      <c r="BC9" s="7"/>
      <c r="BD9" s="11" t="s">
        <v>9</v>
      </c>
      <c r="BE9" s="7"/>
      <c r="BF9" s="37"/>
    </row>
    <row r="10" spans="1:58" x14ac:dyDescent="0.2">
      <c r="A10" s="24">
        <v>7705</v>
      </c>
      <c r="B10" s="13">
        <v>770501001</v>
      </c>
      <c r="C10" s="26">
        <v>45376000</v>
      </c>
      <c r="D10" s="40">
        <v>1</v>
      </c>
      <c r="E10" s="45" t="s">
        <v>153</v>
      </c>
      <c r="F10" s="46" t="s">
        <v>48</v>
      </c>
      <c r="G10" s="46" t="s">
        <v>49</v>
      </c>
      <c r="H10" s="46" t="s">
        <v>50</v>
      </c>
      <c r="I10" s="45">
        <v>1</v>
      </c>
      <c r="J10" s="12">
        <v>36871</v>
      </c>
      <c r="K10" s="13">
        <v>643</v>
      </c>
      <c r="L10" s="13">
        <v>21</v>
      </c>
      <c r="M10" s="26" t="s">
        <v>57</v>
      </c>
      <c r="N10" s="14" t="s">
        <v>27</v>
      </c>
      <c r="O10" s="47" t="s">
        <v>59</v>
      </c>
      <c r="P10" s="13" t="s">
        <v>13</v>
      </c>
      <c r="Q10" s="14" t="s">
        <v>122</v>
      </c>
      <c r="R10" s="15">
        <v>1500000</v>
      </c>
      <c r="S10" s="16">
        <v>202</v>
      </c>
      <c r="T10" s="54">
        <v>50000</v>
      </c>
      <c r="U10" s="14"/>
      <c r="V10" s="15"/>
      <c r="W10" s="13"/>
      <c r="X10" s="13"/>
      <c r="Y10" s="12"/>
      <c r="Z10" s="26"/>
      <c r="AA10" s="17"/>
      <c r="AB10" s="15"/>
      <c r="AC10" s="15"/>
      <c r="AD10" s="15"/>
      <c r="AE10" s="54"/>
      <c r="AF10" s="15"/>
      <c r="AG10" s="15"/>
      <c r="AH10" s="15"/>
      <c r="AI10" s="21"/>
      <c r="AJ10" s="54"/>
      <c r="AK10" s="13"/>
      <c r="AL10" s="4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3"/>
      <c r="AX10" s="17"/>
      <c r="AY10" s="17"/>
      <c r="AZ10" s="17"/>
      <c r="BA10" s="26"/>
      <c r="BB10" s="13"/>
      <c r="BC10" s="15"/>
      <c r="BD10" s="14" t="s">
        <v>15</v>
      </c>
      <c r="BE10" s="15"/>
      <c r="BF10" s="38"/>
    </row>
    <row r="11" spans="1:58" x14ac:dyDescent="0.2">
      <c r="A11" s="24">
        <v>7705</v>
      </c>
      <c r="B11" s="13">
        <v>770501001</v>
      </c>
      <c r="C11" s="26">
        <v>45376000</v>
      </c>
      <c r="D11" s="40">
        <v>28</v>
      </c>
      <c r="E11" s="45" t="s">
        <v>86</v>
      </c>
      <c r="F11" s="46" t="s">
        <v>51</v>
      </c>
      <c r="G11" s="46" t="s">
        <v>52</v>
      </c>
      <c r="H11" s="46" t="s">
        <v>53</v>
      </c>
      <c r="I11" s="45" t="s">
        <v>0</v>
      </c>
      <c r="J11" s="12">
        <v>36161</v>
      </c>
      <c r="K11" s="13">
        <v>643</v>
      </c>
      <c r="L11" s="13">
        <v>21</v>
      </c>
      <c r="M11" s="26" t="s">
        <v>70</v>
      </c>
      <c r="N11" s="14" t="s">
        <v>5</v>
      </c>
      <c r="O11" s="47" t="s">
        <v>58</v>
      </c>
      <c r="P11" s="13">
        <v>3</v>
      </c>
      <c r="Q11" s="14">
        <v>4800</v>
      </c>
      <c r="R11" s="15">
        <v>25000</v>
      </c>
      <c r="S11" s="16"/>
      <c r="T11" s="54"/>
      <c r="U11" s="14"/>
      <c r="V11" s="15"/>
      <c r="W11" s="13"/>
      <c r="X11" s="13"/>
      <c r="Y11" s="12"/>
      <c r="Z11" s="26"/>
      <c r="AA11" s="17"/>
      <c r="AB11" s="15"/>
      <c r="AC11" s="15"/>
      <c r="AD11" s="15"/>
      <c r="AE11" s="54"/>
      <c r="AF11" s="15"/>
      <c r="AG11" s="15">
        <v>3250</v>
      </c>
      <c r="AH11" s="15"/>
      <c r="AI11" s="21"/>
      <c r="AJ11" s="54"/>
      <c r="AK11" s="13">
        <v>13</v>
      </c>
      <c r="AL11" s="48" t="s">
        <v>58</v>
      </c>
      <c r="AM11" s="49">
        <v>25000</v>
      </c>
      <c r="AN11" s="17"/>
      <c r="AO11" s="17"/>
      <c r="AP11" s="17"/>
      <c r="AQ11" s="17"/>
      <c r="AR11" s="17"/>
      <c r="AS11" s="17"/>
      <c r="AT11" s="17">
        <v>25000</v>
      </c>
      <c r="AU11" s="17">
        <v>3250</v>
      </c>
      <c r="AV11" s="17"/>
      <c r="AW11" s="13"/>
      <c r="AX11" s="17"/>
      <c r="AY11" s="17"/>
      <c r="AZ11" s="17">
        <v>3250</v>
      </c>
      <c r="BA11" s="26"/>
      <c r="BB11" s="13"/>
      <c r="BC11" s="28"/>
      <c r="BD11" s="14" t="s">
        <v>0</v>
      </c>
      <c r="BE11" s="28"/>
      <c r="BF11" s="38"/>
    </row>
    <row r="12" spans="1:58" x14ac:dyDescent="0.2">
      <c r="A12" s="23">
        <v>7705</v>
      </c>
      <c r="B12" s="2">
        <v>770501001</v>
      </c>
      <c r="C12" s="25">
        <v>45376000</v>
      </c>
      <c r="D12" s="39">
        <v>124</v>
      </c>
      <c r="E12" s="43" t="s">
        <v>68</v>
      </c>
      <c r="F12" s="44" t="s">
        <v>67</v>
      </c>
      <c r="G12" s="44" t="s">
        <v>66</v>
      </c>
      <c r="H12" s="44" t="s">
        <v>65</v>
      </c>
      <c r="I12" s="43" t="s">
        <v>0</v>
      </c>
      <c r="J12" s="4">
        <v>32998</v>
      </c>
      <c r="K12" s="2">
        <v>643</v>
      </c>
      <c r="L12" s="2">
        <v>21</v>
      </c>
      <c r="M12" s="25" t="s">
        <v>69</v>
      </c>
      <c r="N12" s="11" t="s">
        <v>5</v>
      </c>
      <c r="O12" s="5" t="s">
        <v>58</v>
      </c>
      <c r="P12" s="2" t="s">
        <v>0</v>
      </c>
      <c r="Q12" s="11">
        <v>2000</v>
      </c>
      <c r="R12" s="7">
        <v>1000000</v>
      </c>
      <c r="AC12" s="7"/>
      <c r="AD12" s="7"/>
      <c r="AE12" s="53"/>
      <c r="AF12" s="7"/>
      <c r="AG12" s="7">
        <v>130000</v>
      </c>
      <c r="AH12" s="7"/>
      <c r="AI12" s="20">
        <v>236.87</v>
      </c>
      <c r="AK12" s="2">
        <v>13</v>
      </c>
      <c r="AL12" s="5" t="s">
        <v>58</v>
      </c>
      <c r="AM12" s="8">
        <v>4650000</v>
      </c>
      <c r="AO12" s="8">
        <v>3050000</v>
      </c>
      <c r="AT12" s="8">
        <v>4650000</v>
      </c>
      <c r="AU12" s="8">
        <v>604500</v>
      </c>
      <c r="AZ12" s="8">
        <v>604500</v>
      </c>
      <c r="BC12" s="7"/>
      <c r="BD12" s="2" t="s">
        <v>0</v>
      </c>
      <c r="BE12" s="7">
        <v>555</v>
      </c>
    </row>
    <row r="13" spans="1:58" ht="12.75" customHeight="1" x14ac:dyDescent="0.2">
      <c r="A13" s="23">
        <v>7705</v>
      </c>
      <c r="B13" s="2">
        <v>770501001</v>
      </c>
      <c r="C13" s="25">
        <v>45376000</v>
      </c>
      <c r="D13" s="39">
        <v>124</v>
      </c>
      <c r="E13" s="43" t="s">
        <v>68</v>
      </c>
      <c r="F13" s="44" t="s">
        <v>67</v>
      </c>
      <c r="G13" s="44" t="s">
        <v>66</v>
      </c>
      <c r="H13" s="44" t="s">
        <v>65</v>
      </c>
      <c r="I13" s="43" t="s">
        <v>0</v>
      </c>
      <c r="J13" s="4">
        <v>32998</v>
      </c>
      <c r="K13" s="2">
        <v>643</v>
      </c>
      <c r="L13" s="2">
        <v>21</v>
      </c>
      <c r="M13" s="25" t="s">
        <v>69</v>
      </c>
      <c r="N13" s="2">
        <v>13</v>
      </c>
      <c r="O13" s="5" t="s">
        <v>58</v>
      </c>
      <c r="P13" s="2" t="s">
        <v>7</v>
      </c>
      <c r="Q13" s="2">
        <v>2400</v>
      </c>
      <c r="R13" s="8">
        <v>650000</v>
      </c>
      <c r="AG13" s="8">
        <v>84500</v>
      </c>
      <c r="AK13" s="2">
        <v>15</v>
      </c>
      <c r="AL13" s="5" t="s">
        <v>59</v>
      </c>
      <c r="AM13" s="8">
        <v>1600000</v>
      </c>
      <c r="AO13" s="8">
        <v>950000</v>
      </c>
      <c r="AT13" s="8">
        <v>1600000</v>
      </c>
      <c r="AU13" s="8">
        <v>240000</v>
      </c>
      <c r="AZ13" s="8">
        <v>208000</v>
      </c>
      <c r="BD13" s="2" t="s">
        <v>7</v>
      </c>
    </row>
    <row r="14" spans="1:58" ht="12.75" customHeight="1" x14ac:dyDescent="0.2">
      <c r="A14" s="23">
        <v>7705</v>
      </c>
      <c r="B14" s="2">
        <v>770501001</v>
      </c>
      <c r="C14" s="25">
        <v>45376000</v>
      </c>
      <c r="D14" s="39">
        <v>124</v>
      </c>
      <c r="E14" s="43" t="s">
        <v>68</v>
      </c>
      <c r="F14" s="44" t="s">
        <v>67</v>
      </c>
      <c r="G14" s="44" t="s">
        <v>66</v>
      </c>
      <c r="H14" s="44" t="s">
        <v>65</v>
      </c>
      <c r="I14" s="43" t="s">
        <v>0</v>
      </c>
      <c r="J14" s="4">
        <v>32998</v>
      </c>
      <c r="K14" s="2">
        <v>643</v>
      </c>
      <c r="L14" s="2">
        <v>21</v>
      </c>
      <c r="M14" s="25" t="s">
        <v>69</v>
      </c>
      <c r="N14" s="2">
        <v>13</v>
      </c>
      <c r="O14" s="5" t="s">
        <v>58</v>
      </c>
      <c r="P14" s="2" t="s">
        <v>8</v>
      </c>
      <c r="Q14" s="2">
        <v>2400</v>
      </c>
      <c r="R14" s="8">
        <v>650000</v>
      </c>
      <c r="AG14" s="8">
        <v>84500</v>
      </c>
      <c r="AL14" s="5"/>
      <c r="BD14" s="2" t="s">
        <v>8</v>
      </c>
    </row>
    <row r="15" spans="1:58" x14ac:dyDescent="0.2">
      <c r="A15" s="23">
        <v>7705</v>
      </c>
      <c r="B15" s="2">
        <v>770501001</v>
      </c>
      <c r="C15" s="25">
        <v>45376000</v>
      </c>
      <c r="D15" s="39">
        <v>124</v>
      </c>
      <c r="E15" s="43" t="s">
        <v>68</v>
      </c>
      <c r="F15" s="44" t="s">
        <v>67</v>
      </c>
      <c r="G15" s="44" t="s">
        <v>66</v>
      </c>
      <c r="H15" s="44" t="s">
        <v>65</v>
      </c>
      <c r="I15" s="43" t="s">
        <v>0</v>
      </c>
      <c r="J15" s="4">
        <v>32998</v>
      </c>
      <c r="K15" s="2">
        <v>643</v>
      </c>
      <c r="L15" s="2">
        <v>21</v>
      </c>
      <c r="M15" s="25" t="s">
        <v>69</v>
      </c>
      <c r="N15" s="2">
        <v>13</v>
      </c>
      <c r="O15" s="5" t="s">
        <v>58</v>
      </c>
      <c r="P15" s="2" t="s">
        <v>9</v>
      </c>
      <c r="Q15" s="11">
        <v>2400</v>
      </c>
      <c r="R15" s="7">
        <v>650000</v>
      </c>
      <c r="AC15" s="7"/>
      <c r="AD15" s="7"/>
      <c r="AE15" s="53"/>
      <c r="AF15" s="7"/>
      <c r="AG15" s="7">
        <v>84500</v>
      </c>
      <c r="AH15" s="7"/>
      <c r="AI15" s="20"/>
      <c r="BD15" s="2" t="s">
        <v>9</v>
      </c>
    </row>
    <row r="16" spans="1:58" x14ac:dyDescent="0.2">
      <c r="A16" s="23">
        <v>7705</v>
      </c>
      <c r="B16" s="2">
        <v>770501001</v>
      </c>
      <c r="C16" s="25">
        <v>45376000</v>
      </c>
      <c r="D16" s="39">
        <v>124</v>
      </c>
      <c r="E16" s="43" t="s">
        <v>68</v>
      </c>
      <c r="F16" s="44" t="s">
        <v>67</v>
      </c>
      <c r="G16" s="44" t="s">
        <v>66</v>
      </c>
      <c r="H16" s="44" t="s">
        <v>65</v>
      </c>
      <c r="I16" s="43" t="s">
        <v>0</v>
      </c>
      <c r="J16" s="4">
        <v>32998</v>
      </c>
      <c r="K16" s="2">
        <v>643</v>
      </c>
      <c r="L16" s="2">
        <v>21</v>
      </c>
      <c r="M16" s="25" t="s">
        <v>69</v>
      </c>
      <c r="N16" s="11" t="s">
        <v>5</v>
      </c>
      <c r="O16" s="5" t="s">
        <v>58</v>
      </c>
      <c r="P16" s="2" t="s">
        <v>15</v>
      </c>
      <c r="Q16" s="11">
        <v>2000</v>
      </c>
      <c r="R16" s="7">
        <v>1000000</v>
      </c>
      <c r="AC16" s="7"/>
      <c r="AD16" s="7"/>
      <c r="AE16" s="53"/>
      <c r="AF16" s="7"/>
      <c r="AG16" s="7">
        <v>130000</v>
      </c>
      <c r="AH16" s="7"/>
      <c r="AI16" s="20"/>
      <c r="BD16" s="2" t="s">
        <v>15</v>
      </c>
    </row>
    <row r="17" spans="1:58" x14ac:dyDescent="0.2">
      <c r="A17" s="23">
        <v>7705</v>
      </c>
      <c r="B17" s="2">
        <v>770501001</v>
      </c>
      <c r="C17" s="25">
        <v>45376000</v>
      </c>
      <c r="D17" s="39">
        <v>124</v>
      </c>
      <c r="E17" s="43" t="s">
        <v>68</v>
      </c>
      <c r="F17" s="44" t="s">
        <v>67</v>
      </c>
      <c r="G17" s="44" t="s">
        <v>66</v>
      </c>
      <c r="H17" s="44" t="s">
        <v>65</v>
      </c>
      <c r="I17" s="43" t="s">
        <v>0</v>
      </c>
      <c r="J17" s="4">
        <v>32998</v>
      </c>
      <c r="K17" s="2">
        <v>643</v>
      </c>
      <c r="L17" s="2">
        <v>21</v>
      </c>
      <c r="M17" s="25" t="s">
        <v>69</v>
      </c>
      <c r="N17" s="2">
        <v>13</v>
      </c>
      <c r="O17" s="5" t="s">
        <v>58</v>
      </c>
      <c r="P17" s="2" t="s">
        <v>21</v>
      </c>
      <c r="Q17" s="11">
        <v>2400</v>
      </c>
      <c r="R17" s="7">
        <v>650000</v>
      </c>
      <c r="AC17" s="7"/>
      <c r="AD17" s="7"/>
      <c r="AE17" s="53"/>
      <c r="AF17" s="7"/>
      <c r="AG17" s="7">
        <v>84500</v>
      </c>
      <c r="AH17" s="7"/>
      <c r="AI17" s="20"/>
      <c r="BD17" s="2" t="s">
        <v>21</v>
      </c>
    </row>
    <row r="18" spans="1:58" x14ac:dyDescent="0.2">
      <c r="A18" s="23">
        <v>7705</v>
      </c>
      <c r="B18" s="2">
        <v>770501001</v>
      </c>
      <c r="C18" s="25">
        <v>45376000</v>
      </c>
      <c r="D18" s="39">
        <v>124</v>
      </c>
      <c r="E18" s="43" t="s">
        <v>68</v>
      </c>
      <c r="F18" s="44" t="s">
        <v>67</v>
      </c>
      <c r="G18" s="44" t="s">
        <v>66</v>
      </c>
      <c r="H18" s="44" t="s">
        <v>65</v>
      </c>
      <c r="I18" s="43" t="s">
        <v>0</v>
      </c>
      <c r="J18" s="4">
        <v>32998</v>
      </c>
      <c r="K18" s="2">
        <v>643</v>
      </c>
      <c r="L18" s="2">
        <v>21</v>
      </c>
      <c r="M18" s="25" t="s">
        <v>69</v>
      </c>
      <c r="N18" s="2">
        <v>13</v>
      </c>
      <c r="O18" s="5" t="s">
        <v>58</v>
      </c>
      <c r="P18" s="2" t="s">
        <v>22</v>
      </c>
      <c r="Q18" s="11">
        <v>2000</v>
      </c>
      <c r="R18" s="7">
        <v>50000</v>
      </c>
      <c r="AC18" s="7"/>
      <c r="AD18" s="7"/>
      <c r="AE18" s="53"/>
      <c r="AF18" s="7"/>
      <c r="AG18" s="7">
        <v>6500</v>
      </c>
      <c r="AH18" s="7"/>
      <c r="AI18" s="20"/>
      <c r="BD18" s="2" t="s">
        <v>0</v>
      </c>
    </row>
    <row r="19" spans="1:58" x14ac:dyDescent="0.2">
      <c r="A19" s="23">
        <v>7705</v>
      </c>
      <c r="B19" s="2">
        <v>770501001</v>
      </c>
      <c r="C19" s="25">
        <v>45376000</v>
      </c>
      <c r="D19" s="39">
        <v>124</v>
      </c>
      <c r="E19" s="43" t="s">
        <v>68</v>
      </c>
      <c r="F19" s="44" t="s">
        <v>67</v>
      </c>
      <c r="G19" s="44" t="s">
        <v>66</v>
      </c>
      <c r="H19" s="44" t="s">
        <v>65</v>
      </c>
      <c r="I19" s="43" t="s">
        <v>0</v>
      </c>
      <c r="J19" s="4">
        <v>32998</v>
      </c>
      <c r="K19" s="2">
        <v>643</v>
      </c>
      <c r="L19" s="2">
        <v>21</v>
      </c>
      <c r="M19" s="25" t="s">
        <v>69</v>
      </c>
      <c r="N19" s="2">
        <v>15</v>
      </c>
      <c r="O19" s="5" t="s">
        <v>59</v>
      </c>
      <c r="P19" s="2" t="s">
        <v>23</v>
      </c>
      <c r="Q19" s="11">
        <v>2000</v>
      </c>
      <c r="R19" s="7">
        <v>950000</v>
      </c>
      <c r="AC19" s="7"/>
      <c r="AD19" s="7"/>
      <c r="AE19" s="53"/>
      <c r="AF19" s="7"/>
      <c r="AG19" s="7">
        <v>123500</v>
      </c>
      <c r="AH19" s="7"/>
      <c r="AI19" s="20"/>
      <c r="BD19" s="2" t="s">
        <v>7</v>
      </c>
    </row>
    <row r="20" spans="1:58" x14ac:dyDescent="0.2">
      <c r="A20" s="24">
        <v>7705</v>
      </c>
      <c r="B20" s="13">
        <v>770501001</v>
      </c>
      <c r="C20" s="26">
        <v>45376000</v>
      </c>
      <c r="D20" s="40">
        <v>124</v>
      </c>
      <c r="E20" s="45" t="s">
        <v>68</v>
      </c>
      <c r="F20" s="46" t="s">
        <v>67</v>
      </c>
      <c r="G20" s="46" t="s">
        <v>66</v>
      </c>
      <c r="H20" s="46" t="s">
        <v>65</v>
      </c>
      <c r="I20" s="45" t="s">
        <v>0</v>
      </c>
      <c r="J20" s="12">
        <v>32998</v>
      </c>
      <c r="K20" s="13">
        <v>643</v>
      </c>
      <c r="L20" s="13">
        <v>21</v>
      </c>
      <c r="M20" s="26" t="s">
        <v>69</v>
      </c>
      <c r="N20" s="14">
        <v>15</v>
      </c>
      <c r="O20" s="47" t="s">
        <v>59</v>
      </c>
      <c r="P20" s="13" t="s">
        <v>24</v>
      </c>
      <c r="Q20" s="14">
        <v>2400</v>
      </c>
      <c r="R20" s="15">
        <v>650000</v>
      </c>
      <c r="S20" s="16"/>
      <c r="T20" s="54"/>
      <c r="U20" s="14"/>
      <c r="V20" s="15"/>
      <c r="W20" s="13"/>
      <c r="X20" s="13"/>
      <c r="Y20" s="12"/>
      <c r="Z20" s="26"/>
      <c r="AA20" s="17"/>
      <c r="AB20" s="15"/>
      <c r="AC20" s="15"/>
      <c r="AD20" s="15"/>
      <c r="AE20" s="54"/>
      <c r="AF20" s="15"/>
      <c r="AG20" s="15">
        <v>84500</v>
      </c>
      <c r="AH20" s="15"/>
      <c r="AI20" s="21"/>
      <c r="AJ20" s="54"/>
      <c r="AK20" s="13"/>
      <c r="AL20" s="13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3"/>
      <c r="AX20" s="17"/>
      <c r="AY20" s="17"/>
      <c r="AZ20" s="17"/>
      <c r="BA20" s="26"/>
      <c r="BB20" s="13"/>
      <c r="BC20" s="15"/>
      <c r="BD20" s="14" t="s">
        <v>8</v>
      </c>
      <c r="BE20" s="15"/>
      <c r="BF20" s="38"/>
    </row>
    <row r="21" spans="1:58" ht="12.75" customHeight="1" x14ac:dyDescent="0.2">
      <c r="A21" s="23">
        <v>7705</v>
      </c>
      <c r="B21" s="2">
        <v>770501001</v>
      </c>
      <c r="C21" s="25">
        <v>45376000</v>
      </c>
      <c r="D21" s="39">
        <v>1235</v>
      </c>
      <c r="E21" s="43" t="s">
        <v>64</v>
      </c>
      <c r="F21" s="44" t="s">
        <v>63</v>
      </c>
      <c r="G21" s="44" t="s">
        <v>62</v>
      </c>
      <c r="H21" s="44" t="s">
        <v>61</v>
      </c>
      <c r="I21" s="43" t="s">
        <v>0</v>
      </c>
      <c r="J21" s="4">
        <v>34965</v>
      </c>
      <c r="K21" s="2">
        <v>643</v>
      </c>
      <c r="L21" s="2">
        <v>21</v>
      </c>
      <c r="M21" s="25" t="s">
        <v>60</v>
      </c>
      <c r="N21" s="2">
        <v>13</v>
      </c>
      <c r="O21" s="5" t="s">
        <v>58</v>
      </c>
      <c r="P21" s="2" t="s">
        <v>25</v>
      </c>
      <c r="Q21" s="2">
        <v>1530</v>
      </c>
      <c r="R21" s="8">
        <v>595980</v>
      </c>
      <c r="S21" s="3">
        <v>201</v>
      </c>
      <c r="T21" s="55">
        <v>479121.79</v>
      </c>
      <c r="AG21" s="8">
        <v>15191.57</v>
      </c>
      <c r="AK21" s="2">
        <v>13</v>
      </c>
      <c r="AL21" s="5" t="s">
        <v>58</v>
      </c>
      <c r="AM21" s="8">
        <v>4909526.09</v>
      </c>
      <c r="AR21" s="8">
        <v>3964544.88</v>
      </c>
      <c r="AT21" s="8">
        <v>944981.21</v>
      </c>
      <c r="AU21" s="8">
        <v>122847.5573</v>
      </c>
      <c r="AZ21" s="8">
        <v>258000</v>
      </c>
      <c r="BD21" s="2" t="s">
        <v>0</v>
      </c>
    </row>
    <row r="22" spans="1:58" ht="12.75" customHeight="1" x14ac:dyDescent="0.2">
      <c r="A22" s="23">
        <v>7705</v>
      </c>
      <c r="B22" s="2">
        <v>770501001</v>
      </c>
      <c r="C22" s="25">
        <v>45376000</v>
      </c>
      <c r="D22" s="39">
        <v>1235</v>
      </c>
      <c r="E22" s="43" t="s">
        <v>64</v>
      </c>
      <c r="F22" s="44" t="s">
        <v>63</v>
      </c>
      <c r="G22" s="44" t="s">
        <v>62</v>
      </c>
      <c r="H22" s="44" t="s">
        <v>61</v>
      </c>
      <c r="I22" s="43" t="s">
        <v>0</v>
      </c>
      <c r="J22" s="4">
        <v>34965</v>
      </c>
      <c r="K22" s="2">
        <v>643</v>
      </c>
      <c r="L22" s="2">
        <v>21</v>
      </c>
      <c r="M22" s="25" t="s">
        <v>60</v>
      </c>
      <c r="N22" s="2">
        <v>13</v>
      </c>
      <c r="O22" s="5" t="s">
        <v>58</v>
      </c>
      <c r="P22" s="2" t="s">
        <v>14</v>
      </c>
      <c r="Q22" s="2">
        <v>1530</v>
      </c>
      <c r="R22" s="8">
        <v>2396310.09</v>
      </c>
      <c r="S22" s="3">
        <v>201</v>
      </c>
      <c r="T22" s="55">
        <v>1826702.62</v>
      </c>
      <c r="AG22" s="8">
        <v>74048.97</v>
      </c>
      <c r="AL22" s="5"/>
      <c r="BD22" s="2" t="s">
        <v>7</v>
      </c>
    </row>
    <row r="23" spans="1:58" ht="12.75" customHeight="1" x14ac:dyDescent="0.2">
      <c r="A23" s="23">
        <v>7705</v>
      </c>
      <c r="B23" s="2">
        <v>770501001</v>
      </c>
      <c r="C23" s="25">
        <v>45376000</v>
      </c>
      <c r="D23" s="39">
        <v>1235</v>
      </c>
      <c r="E23" s="43" t="s">
        <v>64</v>
      </c>
      <c r="F23" s="44" t="s">
        <v>63</v>
      </c>
      <c r="G23" s="44" t="s">
        <v>62</v>
      </c>
      <c r="H23" s="44" t="s">
        <v>61</v>
      </c>
      <c r="I23" s="43" t="s">
        <v>0</v>
      </c>
      <c r="J23" s="4">
        <v>34965</v>
      </c>
      <c r="K23" s="2">
        <v>643</v>
      </c>
      <c r="L23" s="2">
        <v>21</v>
      </c>
      <c r="M23" s="25" t="s">
        <v>60</v>
      </c>
      <c r="N23" s="2">
        <v>13</v>
      </c>
      <c r="O23" s="5" t="s">
        <v>58</v>
      </c>
      <c r="P23" s="2" t="s">
        <v>13</v>
      </c>
      <c r="Q23" s="2">
        <v>1530</v>
      </c>
      <c r="R23" s="8">
        <v>1414001</v>
      </c>
      <c r="S23" s="3">
        <v>201</v>
      </c>
      <c r="T23" s="55">
        <v>1219835.68</v>
      </c>
      <c r="AG23" s="8">
        <v>25241.49</v>
      </c>
      <c r="AL23" s="5"/>
      <c r="BD23" s="2" t="s">
        <v>8</v>
      </c>
    </row>
    <row r="24" spans="1:58" ht="12.75" customHeight="1" x14ac:dyDescent="0.2">
      <c r="A24" s="23">
        <v>7705</v>
      </c>
      <c r="B24" s="2">
        <v>770501001</v>
      </c>
      <c r="C24" s="25">
        <v>45376000</v>
      </c>
      <c r="D24" s="39">
        <v>1235</v>
      </c>
      <c r="E24" s="43" t="s">
        <v>64</v>
      </c>
      <c r="F24" s="44" t="s">
        <v>63</v>
      </c>
      <c r="G24" s="44" t="s">
        <v>62</v>
      </c>
      <c r="H24" s="44" t="s">
        <v>61</v>
      </c>
      <c r="I24" s="43" t="s">
        <v>0</v>
      </c>
      <c r="J24" s="4">
        <v>34965</v>
      </c>
      <c r="K24" s="2">
        <v>643</v>
      </c>
      <c r="L24" s="2">
        <v>21</v>
      </c>
      <c r="M24" s="25" t="s">
        <v>60</v>
      </c>
      <c r="N24" s="2">
        <v>13</v>
      </c>
      <c r="O24" s="5" t="s">
        <v>58</v>
      </c>
      <c r="P24" s="2" t="s">
        <v>0</v>
      </c>
      <c r="Q24" s="2">
        <v>1530</v>
      </c>
      <c r="R24" s="8">
        <v>503235</v>
      </c>
      <c r="S24" s="3">
        <v>201</v>
      </c>
      <c r="T24" s="55">
        <v>438684.79</v>
      </c>
      <c r="AG24" s="8">
        <v>8391.5300000000007</v>
      </c>
      <c r="AL24" s="5"/>
      <c r="BD24" s="2" t="s">
        <v>9</v>
      </c>
    </row>
    <row r="25" spans="1:58" ht="12.75" customHeight="1" x14ac:dyDescent="0.2">
      <c r="A25" s="24">
        <v>7705</v>
      </c>
      <c r="B25" s="13">
        <v>770501001</v>
      </c>
      <c r="C25" s="26">
        <v>45376000</v>
      </c>
      <c r="D25" s="40">
        <v>1235</v>
      </c>
      <c r="E25" s="45" t="s">
        <v>64</v>
      </c>
      <c r="F25" s="46" t="s">
        <v>63</v>
      </c>
      <c r="G25" s="46" t="s">
        <v>62</v>
      </c>
      <c r="H25" s="46" t="s">
        <v>61</v>
      </c>
      <c r="I25" s="45" t="s">
        <v>0</v>
      </c>
      <c r="J25" s="12">
        <v>34965</v>
      </c>
      <c r="K25" s="13">
        <v>643</v>
      </c>
      <c r="L25" s="13">
        <v>21</v>
      </c>
      <c r="M25" s="26" t="s">
        <v>60</v>
      </c>
      <c r="N25" s="13">
        <v>13</v>
      </c>
      <c r="O25" s="47" t="s">
        <v>58</v>
      </c>
      <c r="P25" s="13" t="s">
        <v>7</v>
      </c>
      <c r="Q25" s="13"/>
      <c r="R25" s="17"/>
      <c r="S25" s="18">
        <v>618</v>
      </c>
      <c r="T25" s="56">
        <v>200</v>
      </c>
      <c r="U25" s="13"/>
      <c r="V25" s="17"/>
      <c r="W25" s="13"/>
      <c r="X25" s="13"/>
      <c r="Y25" s="12"/>
      <c r="Z25" s="26"/>
      <c r="AA25" s="36"/>
      <c r="AB25" s="17"/>
      <c r="AC25" s="17"/>
      <c r="AD25" s="17"/>
      <c r="AE25" s="56"/>
      <c r="AF25" s="17"/>
      <c r="AG25" s="17"/>
      <c r="AH25" s="17"/>
      <c r="AI25" s="22"/>
      <c r="AJ25" s="56"/>
      <c r="AK25" s="13"/>
      <c r="AL25" s="4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3"/>
      <c r="AX25" s="17"/>
      <c r="AY25" s="17"/>
      <c r="AZ25" s="17"/>
      <c r="BA25" s="26"/>
      <c r="BB25" s="13"/>
      <c r="BC25" s="17"/>
      <c r="BD25" s="13" t="s">
        <v>15</v>
      </c>
      <c r="BE25" s="17">
        <v>67133</v>
      </c>
      <c r="BF25" s="26"/>
    </row>
    <row r="26" spans="1:58" ht="13.5" customHeight="1" x14ac:dyDescent="0.2">
      <c r="A26" s="23">
        <v>7705</v>
      </c>
      <c r="B26" s="2">
        <v>770501001</v>
      </c>
      <c r="C26" s="25">
        <v>45376000</v>
      </c>
      <c r="D26" s="39">
        <v>1</v>
      </c>
      <c r="E26" s="43" t="s">
        <v>54</v>
      </c>
      <c r="F26" s="44" t="s">
        <v>48</v>
      </c>
      <c r="G26" s="44" t="s">
        <v>49</v>
      </c>
      <c r="H26" s="44" t="s">
        <v>50</v>
      </c>
      <c r="I26" s="43">
        <v>1</v>
      </c>
      <c r="J26" s="4">
        <v>36871</v>
      </c>
      <c r="K26" s="2">
        <v>643</v>
      </c>
      <c r="L26" s="2">
        <v>21</v>
      </c>
      <c r="M26" s="25" t="s">
        <v>57</v>
      </c>
      <c r="N26" s="11" t="s">
        <v>5</v>
      </c>
      <c r="O26" s="5" t="s">
        <v>58</v>
      </c>
      <c r="P26" s="2" t="s">
        <v>0</v>
      </c>
      <c r="Q26" s="11" t="s">
        <v>119</v>
      </c>
      <c r="R26" s="7">
        <v>500000</v>
      </c>
      <c r="S26" s="10"/>
      <c r="T26" s="53"/>
      <c r="U26" s="11" t="s">
        <v>120</v>
      </c>
      <c r="V26" s="7">
        <v>3000</v>
      </c>
      <c r="W26" s="2" t="s">
        <v>0</v>
      </c>
      <c r="X26" s="2" t="s">
        <v>127</v>
      </c>
      <c r="Y26" s="4" t="s">
        <v>126</v>
      </c>
      <c r="Z26" s="25">
        <v>1122</v>
      </c>
      <c r="AA26" s="8">
        <f>SUM(R26:R28)</f>
        <v>500000</v>
      </c>
      <c r="AB26" s="7">
        <f>AA26-SUM(T26:T28,V26:V30)</f>
        <v>497000</v>
      </c>
      <c r="AC26" s="7">
        <f>AB26*N26%</f>
        <v>64610</v>
      </c>
      <c r="AD26" s="7">
        <v>1000</v>
      </c>
      <c r="AE26" s="53">
        <v>50000</v>
      </c>
      <c r="AF26" s="7">
        <v>10000</v>
      </c>
      <c r="AG26" s="7">
        <v>572000</v>
      </c>
      <c r="AH26" s="7"/>
      <c r="AI26" s="20">
        <v>0</v>
      </c>
      <c r="AJ26" s="53">
        <f>AC26-AD26-AE26-AF26-AG26</f>
        <v>-568390</v>
      </c>
      <c r="AK26" s="2" t="s">
        <v>5</v>
      </c>
      <c r="AL26" s="5" t="s">
        <v>58</v>
      </c>
      <c r="AM26" s="8">
        <v>7000000</v>
      </c>
      <c r="AN26" s="8">
        <v>1000000</v>
      </c>
      <c r="AO26" s="34">
        <f>SUM(T26:T28,V26:V30)</f>
        <v>3000</v>
      </c>
      <c r="AP26" s="34">
        <f>AM26-AO26</f>
        <v>6997000</v>
      </c>
      <c r="AQ26" s="34">
        <f>AP26*AK26%</f>
        <v>909610</v>
      </c>
      <c r="AR26" s="34">
        <f>AN26*AK26/100</f>
        <v>130000</v>
      </c>
      <c r="AS26" s="34"/>
      <c r="AT26" s="7">
        <f>AE26</f>
        <v>50000</v>
      </c>
      <c r="AU26" s="7">
        <f>AF26</f>
        <v>10000</v>
      </c>
      <c r="AV26" s="7">
        <f>AG26</f>
        <v>572000</v>
      </c>
      <c r="AW26" s="2" t="s">
        <v>0</v>
      </c>
      <c r="AX26" s="8">
        <f>AQ26-AT26-AU26-AV26</f>
        <v>277610</v>
      </c>
      <c r="BA26" s="25" t="s">
        <v>0</v>
      </c>
      <c r="BB26" s="5" t="s">
        <v>58</v>
      </c>
      <c r="BC26" s="7">
        <f>AQ26</f>
        <v>909610</v>
      </c>
      <c r="BD26" s="11" t="s">
        <v>0</v>
      </c>
      <c r="BE26" s="7"/>
      <c r="BF26" s="37">
        <v>1</v>
      </c>
    </row>
  </sheetData>
  <mergeCells count="62">
    <mergeCell ref="BB3:BB4"/>
    <mergeCell ref="BB2:BF2"/>
    <mergeCell ref="BA3:BA4"/>
    <mergeCell ref="AZ3:AZ4"/>
    <mergeCell ref="AL3:AL4"/>
    <mergeCell ref="AX3:AX4"/>
    <mergeCell ref="AY3:AY4"/>
    <mergeCell ref="AR3:AR4"/>
    <mergeCell ref="AT3:AT4"/>
    <mergeCell ref="AU3:AU4"/>
    <mergeCell ref="AV3:AV4"/>
    <mergeCell ref="BF3:BF4"/>
    <mergeCell ref="BE3:BE4"/>
    <mergeCell ref="BC3:BC4"/>
    <mergeCell ref="AA2:AH2"/>
    <mergeCell ref="K3:K4"/>
    <mergeCell ref="AA3:AA4"/>
    <mergeCell ref="AQ3:AQ4"/>
    <mergeCell ref="U2:Z2"/>
    <mergeCell ref="AI2:AJ2"/>
    <mergeCell ref="AB3:AB4"/>
    <mergeCell ref="D2:M2"/>
    <mergeCell ref="N2:T2"/>
    <mergeCell ref="N3:N4"/>
    <mergeCell ref="O3:O4"/>
    <mergeCell ref="P3:P4"/>
    <mergeCell ref="Q3:Q4"/>
    <mergeCell ref="R3:R4"/>
    <mergeCell ref="AK2:BA2"/>
    <mergeCell ref="AF3:AF4"/>
    <mergeCell ref="AH3:AH4"/>
    <mergeCell ref="W3:Z3"/>
    <mergeCell ref="F3:F4"/>
    <mergeCell ref="G3:G4"/>
    <mergeCell ref="H3:H4"/>
    <mergeCell ref="I3:I4"/>
    <mergeCell ref="J3:J4"/>
    <mergeCell ref="L3:L4"/>
    <mergeCell ref="U3:V3"/>
    <mergeCell ref="AD3:AD4"/>
    <mergeCell ref="A2:C2"/>
    <mergeCell ref="A3:A4"/>
    <mergeCell ref="B3:B4"/>
    <mergeCell ref="C3:C4"/>
    <mergeCell ref="E3:E4"/>
    <mergeCell ref="D3:D4"/>
    <mergeCell ref="AI3:AI4"/>
    <mergeCell ref="M3:M4"/>
    <mergeCell ref="S3:S4"/>
    <mergeCell ref="T3:T4"/>
    <mergeCell ref="BD3:BD4"/>
    <mergeCell ref="AC3:AC4"/>
    <mergeCell ref="AG3:AG4"/>
    <mergeCell ref="AS3:AS4"/>
    <mergeCell ref="AE3:AE4"/>
    <mergeCell ref="AW3:AW4"/>
    <mergeCell ref="AK3:AK4"/>
    <mergeCell ref="AJ3:AJ4"/>
    <mergeCell ref="AM3:AM4"/>
    <mergeCell ref="AN3:AN4"/>
    <mergeCell ref="AO3:AO4"/>
    <mergeCell ref="AP3:AP4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Файл для загрузки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Денисов</dc:creator>
  <cp:lastModifiedBy>Денисов</cp:lastModifiedBy>
  <cp:lastPrinted>2023-03-30T07:29:09Z</cp:lastPrinted>
  <dcterms:created xsi:type="dcterms:W3CDTF">2021-09-10T13:12:36Z</dcterms:created>
  <dcterms:modified xsi:type="dcterms:W3CDTF">2024-02-13T07:56:50Z</dcterms:modified>
</cp:coreProperties>
</file>